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table+xml" PartName="/xl/tables/table1.xml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月次個人別" sheetId="1" r:id="rId4"/>
  </sheets>
  <definedNames/>
  <calcPr/>
  <extLst>
    <ext uri="GoogleSheetsCustomDataVersion2">
      <go:sheetsCustomData xmlns:go="http://customooxmlschemas.google.com/" r:id="rId5" roundtripDataChecksum="l7RCJ+SRChNk275/MBRWYuLmIrAv7frI507rfD4Vf7I="/>
    </ext>
  </extLst>
</workbook>
</file>

<file path=xl/sharedStrings.xml><?xml version="1.0" encoding="utf-8"?>
<sst xmlns="http://schemas.openxmlformats.org/spreadsheetml/2006/main" count="27" uniqueCount="27">
  <si>
    <t>勤怠管理（月次個人別）</t>
  </si>
  <si>
    <t>年</t>
  </si>
  <si>
    <t>氏名</t>
  </si>
  <si>
    <t>所定労働</t>
  </si>
  <si>
    <t>8:00</t>
  </si>
  <si>
    <t>月</t>
  </si>
  <si>
    <t>部署</t>
  </si>
  <si>
    <t>休憩時間</t>
  </si>
  <si>
    <t>1:00</t>
  </si>
  <si>
    <t>日</t>
  </si>
  <si>
    <t>曜日</t>
  </si>
  <si>
    <t>区分</t>
  </si>
  <si>
    <t>出勤時刻</t>
  </si>
  <si>
    <t>退勤時刻</t>
  </si>
  <si>
    <t>休憩</t>
  </si>
  <si>
    <t>実労働</t>
  </si>
  <si>
    <t>所定内</t>
  </si>
  <si>
    <t>所定外</t>
  </si>
  <si>
    <t>法定外</t>
  </si>
  <si>
    <t>深夜</t>
  </si>
  <si>
    <t>備考</t>
  </si>
  <si>
    <t>合計</t>
  </si>
  <si>
    <t>出勤日数</t>
  </si>
  <si>
    <t>有給日数</t>
  </si>
  <si>
    <t>欠勤日数</t>
  </si>
  <si>
    <t>遅刻回数</t>
  </si>
  <si>
    <t>早退回数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</si>
</sst>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h]:mm"/>
  </numFmts>
  <fonts count="8">
    <font>
      <sz val="11.0"/>
      <color theme="1"/>
      <name val="Calibri"/>
      <scheme val="minor"/>
    </font>
    <font>
      <b/>
      <sz val="16.0"/>
      <color rgb="FF0B5394"/>
      <name val="Arial"/>
    </font>
    <font>
      <sz val="16.0"/>
      <color rgb="FF0B5394"/>
      <name val="Arial"/>
    </font>
    <font>
      <b/>
      <sz val="10.0"/>
      <color theme="1"/>
      <name val="Arial"/>
    </font>
    <font>
      <sz val="10.0"/>
      <color theme="1"/>
      <name val="Arial"/>
    </font>
    <font>
      <color theme="1"/>
      <name val="Arial"/>
    </font>
    <font/>
    <font>
      <b/>
      <sz val="10.0"/>
      <color rgb="FFFFFFFF"/>
      <name val="Arial"/>
    </font>
  </fonts>
  <fills count="5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0B5394"/>
        <bgColor rgb="FF0B5394"/>
      </patternFill>
    </fill>
    <fill>
      <patternFill patternType="solid">
        <fgColor rgb="FFD9D9D9"/>
        <bgColor rgb="FFD9D9D9"/>
      </patternFill>
    </fill>
  </fills>
  <borders count="8">
    <border/>
    <border>
      <left/>
      <right/>
      <top/>
      <bottom/>
    </border>
    <border>
      <left/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center" wrapText="0"/>
    </xf>
    <xf borderId="0" fillId="0" fontId="2" numFmtId="0" xfId="0" applyAlignment="1" applyFont="1">
      <alignment vertical="center"/>
    </xf>
    <xf borderId="0" fillId="0" fontId="3" numFmtId="0" xfId="0" applyAlignment="1" applyFont="1">
      <alignment shrinkToFit="0" vertical="center" wrapText="0"/>
    </xf>
    <xf borderId="1" fillId="2" fontId="4" numFmtId="0" xfId="0" applyAlignment="1" applyBorder="1" applyFill="1" applyFont="1">
      <alignment shrinkToFit="0" vertical="center" wrapText="0"/>
    </xf>
    <xf borderId="0" fillId="0" fontId="5" numFmtId="0" xfId="0" applyFont="1"/>
    <xf borderId="2" fillId="2" fontId="4" numFmtId="0" xfId="0" applyAlignment="1" applyBorder="1" applyFont="1">
      <alignment shrinkToFit="0" vertical="center" wrapText="0"/>
    </xf>
    <xf borderId="3" fillId="0" fontId="6" numFmtId="0" xfId="0" applyBorder="1" applyFont="1"/>
    <xf borderId="0" fillId="0" fontId="3" numFmtId="0" xfId="0" applyAlignment="1" applyFont="1">
      <alignment readingOrder="0" shrinkToFit="0" vertical="center" wrapText="0"/>
    </xf>
    <xf borderId="0" fillId="0" fontId="4" numFmtId="0" xfId="0" applyAlignment="1" applyFont="1">
      <alignment vertical="center"/>
    </xf>
    <xf borderId="4" fillId="3" fontId="7" numFmtId="0" xfId="0" applyAlignment="1" applyBorder="1" applyFill="1" applyFont="1">
      <alignment horizontal="center" shrinkToFit="0" vertical="center" wrapText="0"/>
    </xf>
    <xf borderId="4" fillId="0" fontId="4" numFmtId="0" xfId="0" applyAlignment="1" applyBorder="1" applyFont="1">
      <alignment horizontal="center" shrinkToFit="0" vertical="center" wrapText="0"/>
    </xf>
    <xf borderId="4" fillId="0" fontId="4" numFmtId="20" xfId="0" applyAlignment="1" applyBorder="1" applyFont="1" applyNumberFormat="1">
      <alignment horizontal="center" shrinkToFit="0" vertical="center" wrapText="0"/>
    </xf>
    <xf borderId="5" fillId="4" fontId="3" numFmtId="0" xfId="0" applyAlignment="1" applyBorder="1" applyFill="1" applyFont="1">
      <alignment shrinkToFit="0" vertical="center" wrapText="0"/>
    </xf>
    <xf borderId="6" fillId="0" fontId="6" numFmtId="0" xfId="0" applyBorder="1" applyFont="1"/>
    <xf borderId="7" fillId="0" fontId="6" numFmtId="0" xfId="0" applyBorder="1" applyFont="1"/>
    <xf borderId="4" fillId="4" fontId="4" numFmtId="0" xfId="0" applyAlignment="1" applyBorder="1" applyFont="1">
      <alignment shrinkToFit="0" vertical="center" wrapText="0"/>
    </xf>
    <xf borderId="4" fillId="4" fontId="4" numFmtId="164" xfId="0" applyAlignment="1" applyBorder="1" applyFont="1" applyNumberFormat="1">
      <alignment shrinkToFit="0" vertical="center" wrapText="0"/>
    </xf>
    <xf borderId="4" fillId="0" fontId="4" numFmtId="0" xfId="0" applyAlignment="1" applyBorder="1" applyFont="1">
      <alignment shrinkToFit="0" vertical="center" wrapText="0"/>
    </xf>
  </cellXfs>
  <cellStyles count="1">
    <cellStyle xfId="0" name="Normal" builtinId="0"/>
  </cellStyles>
  <dxfs count="3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2" pivot="0" name="月次個人別-style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headerRowCount="0" ref="A6:L36" displayName="Table_1" name="Table_1" id="1">
  <tableColumns count="1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</tableColumns>
  <tableStyleInfo name="月次個人別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5.86"/>
    <col customWidth="1" min="3" max="12" width="11.57"/>
  </cols>
  <sheetData>
    <row r="1" ht="4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8.0" customHeight="1">
      <c r="A2" s="3" t="s">
        <v>1</v>
      </c>
      <c r="D2" s="4">
        <v>2026.0</v>
      </c>
      <c r="F2" s="5"/>
      <c r="G2" s="3" t="s">
        <v>2</v>
      </c>
      <c r="H2" s="6"/>
      <c r="I2" s="7"/>
      <c r="J2" s="8" t="s">
        <v>3</v>
      </c>
      <c r="K2" s="6" t="s">
        <v>4</v>
      </c>
      <c r="L2" s="7"/>
    </row>
    <row r="3" ht="18.0" customHeight="1">
      <c r="A3" s="3" t="s">
        <v>5</v>
      </c>
      <c r="D3" s="4">
        <v>4.0</v>
      </c>
      <c r="E3" s="9"/>
      <c r="F3" s="9"/>
      <c r="G3" s="3" t="s">
        <v>6</v>
      </c>
      <c r="H3" s="6"/>
      <c r="I3" s="7"/>
      <c r="J3" s="3" t="s">
        <v>7</v>
      </c>
      <c r="K3" s="6" t="s">
        <v>8</v>
      </c>
      <c r="L3" s="7"/>
    </row>
    <row r="4" ht="18.0" customHeight="1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ht="18.0" customHeight="1">
      <c r="A5" s="10" t="s">
        <v>9</v>
      </c>
      <c r="B5" s="10" t="s">
        <v>10</v>
      </c>
      <c r="C5" s="10" t="s">
        <v>11</v>
      </c>
      <c r="D5" s="10" t="s">
        <v>12</v>
      </c>
      <c r="E5" s="10" t="s">
        <v>13</v>
      </c>
      <c r="F5" s="10" t="s">
        <v>14</v>
      </c>
      <c r="G5" s="10" t="s">
        <v>15</v>
      </c>
      <c r="H5" s="10" t="s">
        <v>16</v>
      </c>
      <c r="I5" s="10" t="s">
        <v>17</v>
      </c>
      <c r="J5" s="10" t="s">
        <v>18</v>
      </c>
      <c r="K5" s="10" t="s">
        <v>19</v>
      </c>
      <c r="L5" s="10" t="s">
        <v>20</v>
      </c>
    </row>
    <row r="6" ht="18.0" customHeight="1">
      <c r="A6" s="11">
        <f>IF(DATE($D$2,$D$3,1)&lt;=EOMONTH(DATE($D$2,$D$3,1),0),1,"")</f>
        <v>1</v>
      </c>
      <c r="B6" s="11" t="str">
        <f t="shared" ref="B6:B36" si="1">IF(A6&lt;&gt;"",CHOOSE(WEEKDAY(DATE($D$2,$D$3,A6),1),"日","月","火","水","木","金","土"),"")</f>
        <v>水</v>
      </c>
      <c r="C6" s="11"/>
      <c r="D6" s="12"/>
      <c r="E6" s="12"/>
      <c r="F6" s="12"/>
      <c r="G6" s="12" t="str">
        <f t="shared" ref="G6:G36" si="2">IF(AND(D6&lt;&gt;"",E6&lt;&gt;""),IF(E6&lt;D6,E6+1-D6-F6,E6-D6-F6),"")</f>
        <v/>
      </c>
      <c r="H6" s="12" t="str">
        <f t="shared" ref="H6:H36" si="3">IF(G6&lt;&gt;"",MIN(G6,$K$2),"")</f>
        <v/>
      </c>
      <c r="I6" s="12" t="str">
        <f t="shared" ref="I6:I36" si="4">IF(G6&lt;&gt;"",MAX(0,G6-$K$2),"")</f>
        <v/>
      </c>
      <c r="J6" s="12" t="str">
        <f t="shared" ref="J6:J36" si="5">IF(G6&lt;&gt;"",MAX(0,G6-TIME(8,0,0)),"")</f>
        <v/>
      </c>
      <c r="K6" s="12" t="str">
        <f t="shared" ref="K6:K36" si="6">IF(AND(E6&lt;&gt;"",E6&gt;TIME(22,0,0)),E6-TIME(22,0,0),IF(AND(E6&lt;&gt;"",E6&lt;D6,E6&lt;=TIME(5,0,0)),E6,""))</f>
        <v/>
      </c>
      <c r="L6" s="11"/>
    </row>
    <row r="7" ht="18.0" customHeight="1">
      <c r="A7" s="11">
        <f>IF(DATE($D$2,$D$3,2)&lt;=EOMONTH(DATE($D$2,$D$3,1),0),2,"")</f>
        <v>2</v>
      </c>
      <c r="B7" s="11" t="str">
        <f t="shared" si="1"/>
        <v>木</v>
      </c>
      <c r="C7" s="11"/>
      <c r="D7" s="12"/>
      <c r="E7" s="12"/>
      <c r="F7" s="12"/>
      <c r="G7" s="12" t="str">
        <f t="shared" si="2"/>
        <v/>
      </c>
      <c r="H7" s="12" t="str">
        <f t="shared" si="3"/>
        <v/>
      </c>
      <c r="I7" s="12" t="str">
        <f t="shared" si="4"/>
        <v/>
      </c>
      <c r="J7" s="12" t="str">
        <f t="shared" si="5"/>
        <v/>
      </c>
      <c r="K7" s="12" t="str">
        <f t="shared" si="6"/>
        <v/>
      </c>
      <c r="L7" s="11"/>
    </row>
    <row r="8" ht="18.0" customHeight="1">
      <c r="A8" s="11">
        <f>IF(DATE($D$2,$D$3,3)&lt;=EOMONTH(DATE($D$2,$D$3,1),0),3,"")</f>
        <v>3</v>
      </c>
      <c r="B8" s="11" t="str">
        <f t="shared" si="1"/>
        <v>金</v>
      </c>
      <c r="C8" s="11"/>
      <c r="D8" s="12"/>
      <c r="E8" s="12"/>
      <c r="F8" s="12"/>
      <c r="G8" s="12" t="str">
        <f t="shared" si="2"/>
        <v/>
      </c>
      <c r="H8" s="12" t="str">
        <f t="shared" si="3"/>
        <v/>
      </c>
      <c r="I8" s="12" t="str">
        <f t="shared" si="4"/>
        <v/>
      </c>
      <c r="J8" s="12" t="str">
        <f t="shared" si="5"/>
        <v/>
      </c>
      <c r="K8" s="12" t="str">
        <f t="shared" si="6"/>
        <v/>
      </c>
      <c r="L8" s="11"/>
    </row>
    <row r="9" ht="18.0" customHeight="1">
      <c r="A9" s="11">
        <f>IF(DATE($D$2,$D$3,4)&lt;=EOMONTH(DATE($D$2,$D$3,1),0),4,"")</f>
        <v>4</v>
      </c>
      <c r="B9" s="11" t="str">
        <f t="shared" si="1"/>
        <v>土</v>
      </c>
      <c r="C9" s="11"/>
      <c r="D9" s="12"/>
      <c r="E9" s="12"/>
      <c r="F9" s="12"/>
      <c r="G9" s="12" t="str">
        <f t="shared" si="2"/>
        <v/>
      </c>
      <c r="H9" s="12" t="str">
        <f t="shared" si="3"/>
        <v/>
      </c>
      <c r="I9" s="12" t="str">
        <f t="shared" si="4"/>
        <v/>
      </c>
      <c r="J9" s="12" t="str">
        <f t="shared" si="5"/>
        <v/>
      </c>
      <c r="K9" s="12" t="str">
        <f t="shared" si="6"/>
        <v/>
      </c>
      <c r="L9" s="11"/>
    </row>
    <row r="10" ht="18.0" customHeight="1">
      <c r="A10" s="11">
        <f>IF(DATE($D$2,$D$3,5)&lt;=EOMONTH(DATE($D$2,$D$3,1),0),5,"")</f>
        <v>5</v>
      </c>
      <c r="B10" s="11" t="str">
        <f t="shared" si="1"/>
        <v>日</v>
      </c>
      <c r="C10" s="11"/>
      <c r="D10" s="12"/>
      <c r="E10" s="12"/>
      <c r="F10" s="12"/>
      <c r="G10" s="12" t="str">
        <f t="shared" si="2"/>
        <v/>
      </c>
      <c r="H10" s="12" t="str">
        <f t="shared" si="3"/>
        <v/>
      </c>
      <c r="I10" s="12" t="str">
        <f t="shared" si="4"/>
        <v/>
      </c>
      <c r="J10" s="12" t="str">
        <f t="shared" si="5"/>
        <v/>
      </c>
      <c r="K10" s="12" t="str">
        <f t="shared" si="6"/>
        <v/>
      </c>
      <c r="L10" s="11"/>
    </row>
    <row r="11" ht="18.0" customHeight="1">
      <c r="A11" s="11">
        <f>IF(DATE($D$2,$D$3,6)&lt;=EOMONTH(DATE($D$2,$D$3,1),0),6,"")</f>
        <v>6</v>
      </c>
      <c r="B11" s="11" t="str">
        <f t="shared" si="1"/>
        <v>月</v>
      </c>
      <c r="C11" s="11"/>
      <c r="D11" s="12"/>
      <c r="E11" s="12"/>
      <c r="F11" s="12"/>
      <c r="G11" s="12" t="str">
        <f t="shared" si="2"/>
        <v/>
      </c>
      <c r="H11" s="12" t="str">
        <f t="shared" si="3"/>
        <v/>
      </c>
      <c r="I11" s="12" t="str">
        <f t="shared" si="4"/>
        <v/>
      </c>
      <c r="J11" s="12" t="str">
        <f t="shared" si="5"/>
        <v/>
      </c>
      <c r="K11" s="12" t="str">
        <f t="shared" si="6"/>
        <v/>
      </c>
      <c r="L11" s="11"/>
    </row>
    <row r="12" ht="18.0" customHeight="1">
      <c r="A12" s="11">
        <f>IF(DATE($D$2,$D$3,7)&lt;=EOMONTH(DATE($D$2,$D$3,1),0),7,"")</f>
        <v>7</v>
      </c>
      <c r="B12" s="11" t="str">
        <f t="shared" si="1"/>
        <v>火</v>
      </c>
      <c r="C12" s="11"/>
      <c r="D12" s="12"/>
      <c r="E12" s="12"/>
      <c r="F12" s="12"/>
      <c r="G12" s="12" t="str">
        <f t="shared" si="2"/>
        <v/>
      </c>
      <c r="H12" s="12" t="str">
        <f t="shared" si="3"/>
        <v/>
      </c>
      <c r="I12" s="12" t="str">
        <f t="shared" si="4"/>
        <v/>
      </c>
      <c r="J12" s="12" t="str">
        <f t="shared" si="5"/>
        <v/>
      </c>
      <c r="K12" s="12" t="str">
        <f t="shared" si="6"/>
        <v/>
      </c>
      <c r="L12" s="11"/>
    </row>
    <row r="13" ht="18.0" customHeight="1">
      <c r="A13" s="11">
        <f>IF(DATE($D$2,$D$3,8)&lt;=EOMONTH(DATE($D$2,$D$3,1),0),8,"")</f>
        <v>8</v>
      </c>
      <c r="B13" s="11" t="str">
        <f t="shared" si="1"/>
        <v>水</v>
      </c>
      <c r="C13" s="11"/>
      <c r="D13" s="12"/>
      <c r="E13" s="12"/>
      <c r="F13" s="12"/>
      <c r="G13" s="12" t="str">
        <f t="shared" si="2"/>
        <v/>
      </c>
      <c r="H13" s="12" t="str">
        <f t="shared" si="3"/>
        <v/>
      </c>
      <c r="I13" s="12" t="str">
        <f t="shared" si="4"/>
        <v/>
      </c>
      <c r="J13" s="12" t="str">
        <f t="shared" si="5"/>
        <v/>
      </c>
      <c r="K13" s="12" t="str">
        <f t="shared" si="6"/>
        <v/>
      </c>
      <c r="L13" s="11"/>
    </row>
    <row r="14" ht="18.0" customHeight="1">
      <c r="A14" s="11">
        <f>IF(DATE($D$2,$D$3,9)&lt;=EOMONTH(DATE($D$2,$D$3,1),0),9,"")</f>
        <v>9</v>
      </c>
      <c r="B14" s="11" t="str">
        <f t="shared" si="1"/>
        <v>木</v>
      </c>
      <c r="C14" s="11"/>
      <c r="D14" s="12"/>
      <c r="E14" s="12"/>
      <c r="F14" s="12"/>
      <c r="G14" s="12" t="str">
        <f t="shared" si="2"/>
        <v/>
      </c>
      <c r="H14" s="12" t="str">
        <f t="shared" si="3"/>
        <v/>
      </c>
      <c r="I14" s="12" t="str">
        <f t="shared" si="4"/>
        <v/>
      </c>
      <c r="J14" s="12" t="str">
        <f t="shared" si="5"/>
        <v/>
      </c>
      <c r="K14" s="12" t="str">
        <f t="shared" si="6"/>
        <v/>
      </c>
      <c r="L14" s="11"/>
    </row>
    <row r="15" ht="18.0" customHeight="1">
      <c r="A15" s="11">
        <f>IF(DATE($D$2,$D$3,10)&lt;=EOMONTH(DATE($D$2,$D$3,1),0),10,"")</f>
        <v>10</v>
      </c>
      <c r="B15" s="11" t="str">
        <f t="shared" si="1"/>
        <v>金</v>
      </c>
      <c r="C15" s="11"/>
      <c r="D15" s="12"/>
      <c r="E15" s="12"/>
      <c r="F15" s="12"/>
      <c r="G15" s="12" t="str">
        <f t="shared" si="2"/>
        <v/>
      </c>
      <c r="H15" s="12" t="str">
        <f t="shared" si="3"/>
        <v/>
      </c>
      <c r="I15" s="12" t="str">
        <f t="shared" si="4"/>
        <v/>
      </c>
      <c r="J15" s="12" t="str">
        <f t="shared" si="5"/>
        <v/>
      </c>
      <c r="K15" s="12" t="str">
        <f t="shared" si="6"/>
        <v/>
      </c>
      <c r="L15" s="11"/>
    </row>
    <row r="16" ht="18.0" customHeight="1">
      <c r="A16" s="11">
        <f>IF(DATE($D$2,$D$3,11)&lt;=EOMONTH(DATE($D$2,$D$3,1),0),11,"")</f>
        <v>11</v>
      </c>
      <c r="B16" s="11" t="str">
        <f t="shared" si="1"/>
        <v>土</v>
      </c>
      <c r="C16" s="11"/>
      <c r="D16" s="12"/>
      <c r="E16" s="12"/>
      <c r="F16" s="12"/>
      <c r="G16" s="12" t="str">
        <f t="shared" si="2"/>
        <v/>
      </c>
      <c r="H16" s="12" t="str">
        <f t="shared" si="3"/>
        <v/>
      </c>
      <c r="I16" s="12" t="str">
        <f t="shared" si="4"/>
        <v/>
      </c>
      <c r="J16" s="12" t="str">
        <f t="shared" si="5"/>
        <v/>
      </c>
      <c r="K16" s="12" t="str">
        <f t="shared" si="6"/>
        <v/>
      </c>
      <c r="L16" s="11"/>
    </row>
    <row r="17" ht="18.0" customHeight="1">
      <c r="A17" s="11">
        <f>IF(DATE($D$2,$D$3,12)&lt;=EOMONTH(DATE($D$2,$D$3,1),0),12,"")</f>
        <v>12</v>
      </c>
      <c r="B17" s="11" t="str">
        <f t="shared" si="1"/>
        <v>日</v>
      </c>
      <c r="C17" s="11"/>
      <c r="D17" s="12"/>
      <c r="E17" s="12"/>
      <c r="F17" s="12"/>
      <c r="G17" s="12" t="str">
        <f t="shared" si="2"/>
        <v/>
      </c>
      <c r="H17" s="12" t="str">
        <f t="shared" si="3"/>
        <v/>
      </c>
      <c r="I17" s="12" t="str">
        <f t="shared" si="4"/>
        <v/>
      </c>
      <c r="J17" s="12" t="str">
        <f t="shared" si="5"/>
        <v/>
      </c>
      <c r="K17" s="12" t="str">
        <f t="shared" si="6"/>
        <v/>
      </c>
      <c r="L17" s="11"/>
    </row>
    <row r="18" ht="18.0" customHeight="1">
      <c r="A18" s="11">
        <f>IF(DATE($D$2,$D$3,13)&lt;=EOMONTH(DATE($D$2,$D$3,1),0),13,"")</f>
        <v>13</v>
      </c>
      <c r="B18" s="11" t="str">
        <f t="shared" si="1"/>
        <v>月</v>
      </c>
      <c r="C18" s="11"/>
      <c r="D18" s="12"/>
      <c r="E18" s="12"/>
      <c r="F18" s="12"/>
      <c r="G18" s="12" t="str">
        <f t="shared" si="2"/>
        <v/>
      </c>
      <c r="H18" s="12" t="str">
        <f t="shared" si="3"/>
        <v/>
      </c>
      <c r="I18" s="12" t="str">
        <f t="shared" si="4"/>
        <v/>
      </c>
      <c r="J18" s="12" t="str">
        <f t="shared" si="5"/>
        <v/>
      </c>
      <c r="K18" s="12" t="str">
        <f t="shared" si="6"/>
        <v/>
      </c>
      <c r="L18" s="11"/>
    </row>
    <row r="19" ht="18.0" customHeight="1">
      <c r="A19" s="11">
        <f>IF(DATE($D$2,$D$3,14)&lt;=EOMONTH(DATE($D$2,$D$3,1),0),14,"")</f>
        <v>14</v>
      </c>
      <c r="B19" s="11" t="str">
        <f t="shared" si="1"/>
        <v>火</v>
      </c>
      <c r="C19" s="11"/>
      <c r="D19" s="12"/>
      <c r="E19" s="12"/>
      <c r="F19" s="12"/>
      <c r="G19" s="12" t="str">
        <f t="shared" si="2"/>
        <v/>
      </c>
      <c r="H19" s="12" t="str">
        <f t="shared" si="3"/>
        <v/>
      </c>
      <c r="I19" s="12" t="str">
        <f t="shared" si="4"/>
        <v/>
      </c>
      <c r="J19" s="12" t="str">
        <f t="shared" si="5"/>
        <v/>
      </c>
      <c r="K19" s="12" t="str">
        <f t="shared" si="6"/>
        <v/>
      </c>
      <c r="L19" s="11"/>
    </row>
    <row r="20" ht="18.0" customHeight="1">
      <c r="A20" s="11">
        <f>IF(DATE($D$2,$D$3,15)&lt;=EOMONTH(DATE($D$2,$D$3,1),0),15,"")</f>
        <v>15</v>
      </c>
      <c r="B20" s="11" t="str">
        <f t="shared" si="1"/>
        <v>水</v>
      </c>
      <c r="C20" s="11"/>
      <c r="D20" s="12"/>
      <c r="E20" s="12"/>
      <c r="F20" s="12"/>
      <c r="G20" s="12" t="str">
        <f t="shared" si="2"/>
        <v/>
      </c>
      <c r="H20" s="12" t="str">
        <f t="shared" si="3"/>
        <v/>
      </c>
      <c r="I20" s="12" t="str">
        <f t="shared" si="4"/>
        <v/>
      </c>
      <c r="J20" s="12" t="str">
        <f t="shared" si="5"/>
        <v/>
      </c>
      <c r="K20" s="12" t="str">
        <f t="shared" si="6"/>
        <v/>
      </c>
      <c r="L20" s="11"/>
    </row>
    <row r="21" ht="18.0" customHeight="1">
      <c r="A21" s="11">
        <f>IF(DATE($D$2,$D$3,16)&lt;=EOMONTH(DATE($D$2,$D$3,1),0),16,"")</f>
        <v>16</v>
      </c>
      <c r="B21" s="11" t="str">
        <f t="shared" si="1"/>
        <v>木</v>
      </c>
      <c r="C21" s="11"/>
      <c r="D21" s="12"/>
      <c r="E21" s="12"/>
      <c r="F21" s="12"/>
      <c r="G21" s="12" t="str">
        <f t="shared" si="2"/>
        <v/>
      </c>
      <c r="H21" s="12" t="str">
        <f t="shared" si="3"/>
        <v/>
      </c>
      <c r="I21" s="12" t="str">
        <f t="shared" si="4"/>
        <v/>
      </c>
      <c r="J21" s="12" t="str">
        <f t="shared" si="5"/>
        <v/>
      </c>
      <c r="K21" s="12" t="str">
        <f t="shared" si="6"/>
        <v/>
      </c>
      <c r="L21" s="11"/>
    </row>
    <row r="22" ht="18.0" customHeight="1">
      <c r="A22" s="11">
        <f>IF(DATE($D$2,$D$3,17)&lt;=EOMONTH(DATE($D$2,$D$3,1),0),17,"")</f>
        <v>17</v>
      </c>
      <c r="B22" s="11" t="str">
        <f t="shared" si="1"/>
        <v>金</v>
      </c>
      <c r="C22" s="11"/>
      <c r="D22" s="12"/>
      <c r="E22" s="12"/>
      <c r="F22" s="12"/>
      <c r="G22" s="12" t="str">
        <f t="shared" si="2"/>
        <v/>
      </c>
      <c r="H22" s="12" t="str">
        <f t="shared" si="3"/>
        <v/>
      </c>
      <c r="I22" s="12" t="str">
        <f t="shared" si="4"/>
        <v/>
      </c>
      <c r="J22" s="12" t="str">
        <f t="shared" si="5"/>
        <v/>
      </c>
      <c r="K22" s="12" t="str">
        <f t="shared" si="6"/>
        <v/>
      </c>
      <c r="L22" s="11"/>
    </row>
    <row r="23" ht="18.0" customHeight="1">
      <c r="A23" s="11">
        <f>IF(DATE($D$2,$D$3,18)&lt;=EOMONTH(DATE($D$2,$D$3,1),0),18,"")</f>
        <v>18</v>
      </c>
      <c r="B23" s="11" t="str">
        <f t="shared" si="1"/>
        <v>土</v>
      </c>
      <c r="C23" s="11"/>
      <c r="D23" s="12"/>
      <c r="E23" s="12"/>
      <c r="F23" s="12"/>
      <c r="G23" s="12" t="str">
        <f t="shared" si="2"/>
        <v/>
      </c>
      <c r="H23" s="12" t="str">
        <f t="shared" si="3"/>
        <v/>
      </c>
      <c r="I23" s="12" t="str">
        <f t="shared" si="4"/>
        <v/>
      </c>
      <c r="J23" s="12" t="str">
        <f t="shared" si="5"/>
        <v/>
      </c>
      <c r="K23" s="12" t="str">
        <f t="shared" si="6"/>
        <v/>
      </c>
      <c r="L23" s="11"/>
    </row>
    <row r="24" ht="18.0" customHeight="1">
      <c r="A24" s="11">
        <f>IF(DATE($D$2,$D$3,19)&lt;=EOMONTH(DATE($D$2,$D$3,1),0),19,"")</f>
        <v>19</v>
      </c>
      <c r="B24" s="11" t="str">
        <f t="shared" si="1"/>
        <v>日</v>
      </c>
      <c r="C24" s="11"/>
      <c r="D24" s="12"/>
      <c r="E24" s="12"/>
      <c r="F24" s="12"/>
      <c r="G24" s="12" t="str">
        <f t="shared" si="2"/>
        <v/>
      </c>
      <c r="H24" s="12" t="str">
        <f t="shared" si="3"/>
        <v/>
      </c>
      <c r="I24" s="12" t="str">
        <f t="shared" si="4"/>
        <v/>
      </c>
      <c r="J24" s="12" t="str">
        <f t="shared" si="5"/>
        <v/>
      </c>
      <c r="K24" s="12" t="str">
        <f t="shared" si="6"/>
        <v/>
      </c>
      <c r="L24" s="11"/>
    </row>
    <row r="25" ht="18.0" customHeight="1">
      <c r="A25" s="11">
        <f>IF(DATE($D$2,$D$3,20)&lt;=EOMONTH(DATE($D$2,$D$3,1),0),20,"")</f>
        <v>20</v>
      </c>
      <c r="B25" s="11" t="str">
        <f t="shared" si="1"/>
        <v>月</v>
      </c>
      <c r="C25" s="11"/>
      <c r="D25" s="12"/>
      <c r="E25" s="12"/>
      <c r="F25" s="12"/>
      <c r="G25" s="12" t="str">
        <f t="shared" si="2"/>
        <v/>
      </c>
      <c r="H25" s="12" t="str">
        <f t="shared" si="3"/>
        <v/>
      </c>
      <c r="I25" s="12" t="str">
        <f t="shared" si="4"/>
        <v/>
      </c>
      <c r="J25" s="12" t="str">
        <f t="shared" si="5"/>
        <v/>
      </c>
      <c r="K25" s="12" t="str">
        <f t="shared" si="6"/>
        <v/>
      </c>
      <c r="L25" s="11"/>
    </row>
    <row r="26" ht="18.0" customHeight="1">
      <c r="A26" s="11">
        <f>IF(DATE($D$2,$D$3,21)&lt;=EOMONTH(DATE($D$2,$D$3,1),0),21,"")</f>
        <v>21</v>
      </c>
      <c r="B26" s="11" t="str">
        <f t="shared" si="1"/>
        <v>火</v>
      </c>
      <c r="C26" s="11"/>
      <c r="D26" s="12"/>
      <c r="E26" s="12"/>
      <c r="F26" s="12"/>
      <c r="G26" s="12" t="str">
        <f t="shared" si="2"/>
        <v/>
      </c>
      <c r="H26" s="12" t="str">
        <f t="shared" si="3"/>
        <v/>
      </c>
      <c r="I26" s="12" t="str">
        <f t="shared" si="4"/>
        <v/>
      </c>
      <c r="J26" s="12" t="str">
        <f t="shared" si="5"/>
        <v/>
      </c>
      <c r="K26" s="12" t="str">
        <f t="shared" si="6"/>
        <v/>
      </c>
      <c r="L26" s="11"/>
    </row>
    <row r="27" ht="18.0" customHeight="1">
      <c r="A27" s="11">
        <f>IF(DATE($D$2,$D$3,22)&lt;=EOMONTH(DATE($D$2,$D$3,1),0),22,"")</f>
        <v>22</v>
      </c>
      <c r="B27" s="11" t="str">
        <f t="shared" si="1"/>
        <v>水</v>
      </c>
      <c r="C27" s="11"/>
      <c r="D27" s="12"/>
      <c r="E27" s="12"/>
      <c r="F27" s="12"/>
      <c r="G27" s="12" t="str">
        <f t="shared" si="2"/>
        <v/>
      </c>
      <c r="H27" s="12" t="str">
        <f t="shared" si="3"/>
        <v/>
      </c>
      <c r="I27" s="12" t="str">
        <f t="shared" si="4"/>
        <v/>
      </c>
      <c r="J27" s="12" t="str">
        <f t="shared" si="5"/>
        <v/>
      </c>
      <c r="K27" s="12" t="str">
        <f t="shared" si="6"/>
        <v/>
      </c>
      <c r="L27" s="11"/>
    </row>
    <row r="28" ht="18.0" customHeight="1">
      <c r="A28" s="11">
        <f>IF(DATE($D$2,$D$3,23)&lt;=EOMONTH(DATE($D$2,$D$3,1),0),23,"")</f>
        <v>23</v>
      </c>
      <c r="B28" s="11" t="str">
        <f t="shared" si="1"/>
        <v>木</v>
      </c>
      <c r="C28" s="11"/>
      <c r="D28" s="12"/>
      <c r="E28" s="12"/>
      <c r="F28" s="12"/>
      <c r="G28" s="12" t="str">
        <f t="shared" si="2"/>
        <v/>
      </c>
      <c r="H28" s="12" t="str">
        <f t="shared" si="3"/>
        <v/>
      </c>
      <c r="I28" s="12" t="str">
        <f t="shared" si="4"/>
        <v/>
      </c>
      <c r="J28" s="12" t="str">
        <f t="shared" si="5"/>
        <v/>
      </c>
      <c r="K28" s="12" t="str">
        <f t="shared" si="6"/>
        <v/>
      </c>
      <c r="L28" s="11"/>
    </row>
    <row r="29" ht="18.0" customHeight="1">
      <c r="A29" s="11">
        <f>IF(DATE($D$2,$D$3,24)&lt;=EOMONTH(DATE($D$2,$D$3,1),0),24,"")</f>
        <v>24</v>
      </c>
      <c r="B29" s="11" t="str">
        <f t="shared" si="1"/>
        <v>金</v>
      </c>
      <c r="C29" s="11"/>
      <c r="D29" s="12"/>
      <c r="E29" s="12"/>
      <c r="F29" s="12"/>
      <c r="G29" s="12" t="str">
        <f t="shared" si="2"/>
        <v/>
      </c>
      <c r="H29" s="12" t="str">
        <f t="shared" si="3"/>
        <v/>
      </c>
      <c r="I29" s="12" t="str">
        <f t="shared" si="4"/>
        <v/>
      </c>
      <c r="J29" s="12" t="str">
        <f t="shared" si="5"/>
        <v/>
      </c>
      <c r="K29" s="12" t="str">
        <f t="shared" si="6"/>
        <v/>
      </c>
      <c r="L29" s="11"/>
    </row>
    <row r="30" ht="18.0" customHeight="1">
      <c r="A30" s="11">
        <f>IF(DATE($D$2,$D$3,25)&lt;=EOMONTH(DATE($D$2,$D$3,1),0),25,"")</f>
        <v>25</v>
      </c>
      <c r="B30" s="11" t="str">
        <f t="shared" si="1"/>
        <v>土</v>
      </c>
      <c r="C30" s="11"/>
      <c r="D30" s="12"/>
      <c r="E30" s="12"/>
      <c r="F30" s="12"/>
      <c r="G30" s="12" t="str">
        <f t="shared" si="2"/>
        <v/>
      </c>
      <c r="H30" s="12" t="str">
        <f t="shared" si="3"/>
        <v/>
      </c>
      <c r="I30" s="12" t="str">
        <f t="shared" si="4"/>
        <v/>
      </c>
      <c r="J30" s="12" t="str">
        <f t="shared" si="5"/>
        <v/>
      </c>
      <c r="K30" s="12" t="str">
        <f t="shared" si="6"/>
        <v/>
      </c>
      <c r="L30" s="11"/>
    </row>
    <row r="31" ht="18.0" customHeight="1">
      <c r="A31" s="11">
        <f>IF(DATE($D$2,$D$3,26)&lt;=EOMONTH(DATE($D$2,$D$3,1),0),26,"")</f>
        <v>26</v>
      </c>
      <c r="B31" s="11" t="str">
        <f t="shared" si="1"/>
        <v>日</v>
      </c>
      <c r="C31" s="11"/>
      <c r="D31" s="12"/>
      <c r="E31" s="12"/>
      <c r="F31" s="12"/>
      <c r="G31" s="12" t="str">
        <f t="shared" si="2"/>
        <v/>
      </c>
      <c r="H31" s="12" t="str">
        <f t="shared" si="3"/>
        <v/>
      </c>
      <c r="I31" s="12" t="str">
        <f t="shared" si="4"/>
        <v/>
      </c>
      <c r="J31" s="12" t="str">
        <f t="shared" si="5"/>
        <v/>
      </c>
      <c r="K31" s="12" t="str">
        <f t="shared" si="6"/>
        <v/>
      </c>
      <c r="L31" s="11"/>
    </row>
    <row r="32" ht="18.0" customHeight="1">
      <c r="A32" s="11">
        <f>IF(DATE($D$2,$D$3,27)&lt;=EOMONTH(DATE($D$2,$D$3,1),0),27,"")</f>
        <v>27</v>
      </c>
      <c r="B32" s="11" t="str">
        <f t="shared" si="1"/>
        <v>月</v>
      </c>
      <c r="C32" s="11"/>
      <c r="D32" s="12"/>
      <c r="E32" s="12"/>
      <c r="F32" s="12"/>
      <c r="G32" s="12" t="str">
        <f t="shared" si="2"/>
        <v/>
      </c>
      <c r="H32" s="12" t="str">
        <f t="shared" si="3"/>
        <v/>
      </c>
      <c r="I32" s="12" t="str">
        <f t="shared" si="4"/>
        <v/>
      </c>
      <c r="J32" s="12" t="str">
        <f t="shared" si="5"/>
        <v/>
      </c>
      <c r="K32" s="12" t="str">
        <f t="shared" si="6"/>
        <v/>
      </c>
      <c r="L32" s="11"/>
    </row>
    <row r="33" ht="18.0" customHeight="1">
      <c r="A33" s="11">
        <f>IF(DATE($D$2,$D$3,28)&lt;=EOMONTH(DATE($D$2,$D$3,1),0),28,"")</f>
        <v>28</v>
      </c>
      <c r="B33" s="11" t="str">
        <f t="shared" si="1"/>
        <v>火</v>
      </c>
      <c r="C33" s="11"/>
      <c r="D33" s="12"/>
      <c r="E33" s="12"/>
      <c r="F33" s="12"/>
      <c r="G33" s="12" t="str">
        <f t="shared" si="2"/>
        <v/>
      </c>
      <c r="H33" s="12" t="str">
        <f t="shared" si="3"/>
        <v/>
      </c>
      <c r="I33" s="12" t="str">
        <f t="shared" si="4"/>
        <v/>
      </c>
      <c r="J33" s="12" t="str">
        <f t="shared" si="5"/>
        <v/>
      </c>
      <c r="K33" s="12" t="str">
        <f t="shared" si="6"/>
        <v/>
      </c>
      <c r="L33" s="11"/>
    </row>
    <row r="34" ht="18.0" customHeight="1">
      <c r="A34" s="11">
        <f>IF(DATE($D$2,$D$3,29)&lt;=EOMONTH(DATE($D$2,$D$3,1),0),29,"")</f>
        <v>29</v>
      </c>
      <c r="B34" s="11" t="str">
        <f t="shared" si="1"/>
        <v>水</v>
      </c>
      <c r="C34" s="11"/>
      <c r="D34" s="12"/>
      <c r="E34" s="12"/>
      <c r="F34" s="12"/>
      <c r="G34" s="12" t="str">
        <f t="shared" si="2"/>
        <v/>
      </c>
      <c r="H34" s="12" t="str">
        <f t="shared" si="3"/>
        <v/>
      </c>
      <c r="I34" s="12" t="str">
        <f t="shared" si="4"/>
        <v/>
      </c>
      <c r="J34" s="12" t="str">
        <f t="shared" si="5"/>
        <v/>
      </c>
      <c r="K34" s="12" t="str">
        <f t="shared" si="6"/>
        <v/>
      </c>
      <c r="L34" s="11"/>
    </row>
    <row r="35" ht="18.0" customHeight="1">
      <c r="A35" s="11">
        <f>IF(DATE($D$2,$D$3,30)&lt;=EOMONTH(DATE($D$2,$D$3,1),0),30,"")</f>
        <v>30</v>
      </c>
      <c r="B35" s="11" t="str">
        <f t="shared" si="1"/>
        <v>木</v>
      </c>
      <c r="C35" s="11"/>
      <c r="D35" s="12"/>
      <c r="E35" s="12"/>
      <c r="F35" s="12"/>
      <c r="G35" s="12" t="str">
        <f t="shared" si="2"/>
        <v/>
      </c>
      <c r="H35" s="12" t="str">
        <f t="shared" si="3"/>
        <v/>
      </c>
      <c r="I35" s="12" t="str">
        <f t="shared" si="4"/>
        <v/>
      </c>
      <c r="J35" s="12" t="str">
        <f t="shared" si="5"/>
        <v/>
      </c>
      <c r="K35" s="12" t="str">
        <f t="shared" si="6"/>
        <v/>
      </c>
      <c r="L35" s="11"/>
    </row>
    <row r="36" ht="18.0" customHeight="1">
      <c r="A36" s="11" t="str">
        <f>IF(DATE($D$2,$D$3,31)&lt;=EOMONTH(DATE($D$2,$D$3,1),0),31,"")</f>
        <v/>
      </c>
      <c r="B36" s="11" t="str">
        <f t="shared" si="1"/>
        <v/>
      </c>
      <c r="C36" s="11"/>
      <c r="D36" s="12"/>
      <c r="E36" s="12"/>
      <c r="F36" s="12"/>
      <c r="G36" s="12" t="str">
        <f t="shared" si="2"/>
        <v/>
      </c>
      <c r="H36" s="12" t="str">
        <f t="shared" si="3"/>
        <v/>
      </c>
      <c r="I36" s="12" t="str">
        <f t="shared" si="4"/>
        <v/>
      </c>
      <c r="J36" s="12" t="str">
        <f t="shared" si="5"/>
        <v/>
      </c>
      <c r="K36" s="12" t="str">
        <f t="shared" si="6"/>
        <v/>
      </c>
      <c r="L36" s="11"/>
    </row>
    <row r="37" ht="18.0" customHeight="1">
      <c r="A37" s="13" t="s">
        <v>21</v>
      </c>
      <c r="B37" s="14"/>
      <c r="C37" s="15"/>
      <c r="D37" s="16"/>
      <c r="E37" s="16"/>
      <c r="F37" s="16"/>
      <c r="G37" s="17">
        <f t="shared" ref="G37:K37" si="7">SUM(G6:G36)</f>
        <v>0</v>
      </c>
      <c r="H37" s="17">
        <f t="shared" si="7"/>
        <v>0</v>
      </c>
      <c r="I37" s="17">
        <f t="shared" si="7"/>
        <v>0</v>
      </c>
      <c r="J37" s="17">
        <f t="shared" si="7"/>
        <v>0</v>
      </c>
      <c r="K37" s="17">
        <f t="shared" si="7"/>
        <v>0</v>
      </c>
      <c r="L37" s="16"/>
    </row>
    <row r="38" ht="18.0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</row>
    <row r="39" ht="18.0" customHeight="1">
      <c r="A39" s="13" t="s">
        <v>22</v>
      </c>
      <c r="B39" s="15"/>
      <c r="C39" s="18">
        <f>COUNTIF(C6:C36,"出勤")+COUNTIF(C6:C36,"")-COUNTBLANK(D6:D36)</f>
        <v>0</v>
      </c>
      <c r="D39" s="9"/>
      <c r="E39" s="9"/>
      <c r="F39" s="9"/>
      <c r="G39" s="9"/>
      <c r="H39" s="9"/>
      <c r="I39" s="9"/>
      <c r="J39" s="9"/>
      <c r="K39" s="9"/>
      <c r="L39" s="9"/>
    </row>
    <row r="40" ht="18.0" customHeight="1">
      <c r="A40" s="13" t="s">
        <v>23</v>
      </c>
      <c r="B40" s="15"/>
      <c r="C40" s="18">
        <f>COUNTIF(C6:C36,"有給")</f>
        <v>0</v>
      </c>
      <c r="D40" s="9"/>
      <c r="E40" s="9"/>
      <c r="F40" s="9"/>
      <c r="G40" s="9"/>
      <c r="H40" s="9"/>
      <c r="I40" s="9"/>
      <c r="J40" s="9"/>
      <c r="K40" s="9"/>
      <c r="L40" s="9"/>
    </row>
    <row r="41" ht="18.0" customHeight="1">
      <c r="A41" s="13" t="s">
        <v>24</v>
      </c>
      <c r="B41" s="15"/>
      <c r="C41" s="18">
        <f>COUNTIF(C6:C36,"欠勤")</f>
        <v>0</v>
      </c>
      <c r="D41" s="9"/>
      <c r="E41" s="9"/>
      <c r="F41" s="9"/>
      <c r="G41" s="9"/>
      <c r="H41" s="9"/>
      <c r="I41" s="9"/>
      <c r="J41" s="9"/>
      <c r="K41" s="9"/>
      <c r="L41" s="9"/>
    </row>
    <row r="42" ht="18.0" customHeight="1">
      <c r="A42" s="13" t="s">
        <v>25</v>
      </c>
      <c r="B42" s="15"/>
      <c r="C42" s="18">
        <f>COUNTIF(C6:C36,"遅刻")</f>
        <v>0</v>
      </c>
      <c r="D42" s="9"/>
      <c r="E42" s="9"/>
      <c r="F42" s="9"/>
      <c r="G42" s="9"/>
      <c r="H42" s="9"/>
      <c r="I42" s="9"/>
      <c r="J42" s="9"/>
      <c r="K42" s="9"/>
      <c r="L42" s="9"/>
    </row>
    <row r="43" ht="18.0" customHeight="1">
      <c r="A43" s="13" t="s">
        <v>26</v>
      </c>
      <c r="B43" s="15"/>
      <c r="C43" s="18">
        <f>COUNTIF(C6:C36,"早退")</f>
        <v>0</v>
      </c>
      <c r="D43" s="9"/>
      <c r="E43" s="9"/>
      <c r="F43" s="9"/>
      <c r="G43" s="9"/>
      <c r="H43" s="9"/>
      <c r="I43" s="9"/>
      <c r="J43" s="9"/>
      <c r="K43" s="9"/>
      <c r="L43" s="9"/>
    </row>
    <row r="44" ht="18.0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</row>
  </sheetData>
  <mergeCells count="12">
    <mergeCell ref="A41:B41"/>
    <mergeCell ref="A42:B42"/>
    <mergeCell ref="A43:B43"/>
    <mergeCell ref="A2:B2"/>
    <mergeCell ref="A3:B3"/>
    <mergeCell ref="H2:I2"/>
    <mergeCell ref="K2:L2"/>
    <mergeCell ref="H3:I3"/>
    <mergeCell ref="K3:L3"/>
    <mergeCell ref="A37:C37"/>
    <mergeCell ref="A39:B39"/>
    <mergeCell ref="A40:B40"/>
  </mergeCells>
  <printOptions/>
  <pageMargins bottom="1.0" footer="0.0" header="0.0" left="0.75" right="0.75" top="1.0"/>
  <pageSetup paperSize="9" orientation="portrait"/>
  <drawing r:id="rId1"/>
  <tableParts count="1">
    <tablePart r:id="rId3"/>
  </tableParts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2026-03-11T08:36:12Z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